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45280" windowHeight="23880"/>
  </bookViews>
  <sheets>
    <sheet name="Kostenvergleich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C8" i="1"/>
  <c r="H8" i="1"/>
  <c r="I3" i="1"/>
  <c r="D8" i="1"/>
  <c r="E8" i="1"/>
  <c r="I8" i="1"/>
  <c r="J8" i="1"/>
  <c r="H9" i="1"/>
  <c r="C9" i="1"/>
  <c r="G8" i="1"/>
  <c r="B9" i="1"/>
  <c r="D9" i="1"/>
  <c r="E9" i="1"/>
  <c r="G9" i="1"/>
  <c r="I9" i="1"/>
  <c r="J9" i="1"/>
  <c r="H10" i="1"/>
  <c r="C10" i="1"/>
  <c r="B10" i="1"/>
  <c r="D10" i="1"/>
  <c r="E10" i="1"/>
  <c r="G10" i="1"/>
  <c r="I10" i="1"/>
  <c r="J10" i="1"/>
  <c r="H11" i="1"/>
  <c r="C11" i="1"/>
  <c r="B11" i="1"/>
  <c r="D11" i="1"/>
  <c r="E11" i="1"/>
  <c r="G11" i="1"/>
  <c r="I11" i="1"/>
  <c r="J11" i="1"/>
  <c r="H12" i="1"/>
  <c r="C12" i="1"/>
  <c r="B12" i="1"/>
  <c r="D12" i="1"/>
  <c r="E12" i="1"/>
  <c r="G12" i="1"/>
  <c r="I12" i="1"/>
  <c r="J12" i="1"/>
  <c r="H13" i="1"/>
  <c r="C13" i="1"/>
  <c r="B13" i="1"/>
  <c r="D13" i="1"/>
  <c r="E13" i="1"/>
  <c r="C14" i="1"/>
  <c r="G13" i="1"/>
  <c r="I13" i="1"/>
  <c r="J13" i="1"/>
  <c r="H14" i="1"/>
  <c r="G14" i="1"/>
  <c r="I14" i="1"/>
  <c r="J14" i="1"/>
  <c r="H15" i="1"/>
  <c r="B14" i="1"/>
  <c r="D14" i="1"/>
  <c r="E14" i="1"/>
  <c r="C15" i="1"/>
  <c r="B15" i="1"/>
  <c r="D15" i="1"/>
  <c r="E15" i="1"/>
  <c r="C16" i="1"/>
  <c r="G15" i="1"/>
  <c r="I15" i="1"/>
  <c r="J15" i="1"/>
  <c r="H16" i="1"/>
  <c r="G16" i="1"/>
  <c r="I16" i="1"/>
  <c r="J16" i="1"/>
  <c r="H17" i="1"/>
  <c r="B16" i="1"/>
  <c r="D16" i="1"/>
  <c r="E16" i="1"/>
  <c r="C17" i="1"/>
  <c r="G17" i="1"/>
  <c r="I17" i="1"/>
  <c r="J17" i="1"/>
  <c r="H18" i="1"/>
  <c r="B17" i="1"/>
  <c r="D17" i="1"/>
  <c r="E17" i="1"/>
  <c r="C18" i="1"/>
  <c r="B18" i="1"/>
  <c r="D18" i="1"/>
  <c r="E18" i="1"/>
  <c r="C19" i="1"/>
  <c r="G18" i="1"/>
  <c r="I18" i="1"/>
  <c r="J18" i="1"/>
  <c r="H19" i="1"/>
  <c r="B19" i="1"/>
  <c r="D19" i="1"/>
  <c r="E19" i="1"/>
  <c r="C20" i="1"/>
  <c r="G19" i="1"/>
  <c r="I19" i="1"/>
  <c r="J19" i="1"/>
  <c r="H20" i="1"/>
  <c r="B20" i="1"/>
  <c r="D20" i="1"/>
  <c r="E20" i="1"/>
  <c r="C21" i="1"/>
  <c r="G20" i="1"/>
  <c r="I20" i="1"/>
  <c r="J20" i="1"/>
  <c r="H21" i="1"/>
  <c r="B21" i="1"/>
  <c r="D21" i="1"/>
  <c r="E21" i="1"/>
  <c r="C22" i="1"/>
  <c r="G21" i="1"/>
  <c r="I21" i="1"/>
  <c r="J21" i="1"/>
  <c r="H22" i="1"/>
  <c r="B22" i="1"/>
  <c r="D22" i="1"/>
  <c r="E22" i="1"/>
  <c r="C23" i="1"/>
  <c r="G22" i="1"/>
  <c r="I22" i="1"/>
  <c r="J22" i="1"/>
  <c r="H23" i="1"/>
  <c r="B23" i="1"/>
  <c r="D23" i="1"/>
  <c r="E23" i="1"/>
  <c r="C24" i="1"/>
  <c r="G23" i="1"/>
  <c r="I23" i="1"/>
  <c r="J23" i="1"/>
  <c r="H24" i="1"/>
  <c r="B24" i="1"/>
  <c r="D24" i="1"/>
  <c r="E24" i="1"/>
  <c r="C25" i="1"/>
  <c r="G24" i="1"/>
  <c r="I24" i="1"/>
  <c r="J24" i="1"/>
  <c r="H25" i="1"/>
  <c r="B25" i="1"/>
  <c r="D25" i="1"/>
  <c r="E25" i="1"/>
  <c r="C26" i="1"/>
  <c r="G25" i="1"/>
  <c r="I25" i="1"/>
  <c r="J25" i="1"/>
  <c r="H26" i="1"/>
  <c r="B26" i="1"/>
  <c r="D26" i="1"/>
  <c r="E26" i="1"/>
  <c r="C27" i="1"/>
  <c r="G26" i="1"/>
  <c r="I26" i="1"/>
  <c r="J26" i="1"/>
  <c r="H27" i="1"/>
  <c r="B27" i="1"/>
  <c r="D27" i="1"/>
  <c r="E27" i="1"/>
  <c r="C28" i="1"/>
  <c r="G27" i="1"/>
  <c r="I27" i="1"/>
  <c r="J27" i="1"/>
  <c r="H28" i="1"/>
  <c r="B28" i="1"/>
  <c r="D28" i="1"/>
  <c r="E28" i="1"/>
  <c r="C29" i="1"/>
  <c r="G28" i="1"/>
  <c r="I28" i="1"/>
  <c r="J28" i="1"/>
  <c r="H29" i="1"/>
  <c r="B29" i="1"/>
  <c r="D29" i="1"/>
  <c r="E29" i="1"/>
  <c r="C30" i="1"/>
  <c r="G29" i="1"/>
  <c r="I29" i="1"/>
  <c r="J29" i="1"/>
  <c r="H30" i="1"/>
  <c r="B30" i="1"/>
  <c r="D30" i="1"/>
  <c r="E30" i="1"/>
  <c r="C31" i="1"/>
  <c r="G30" i="1"/>
  <c r="I30" i="1"/>
  <c r="J30" i="1"/>
  <c r="H31" i="1"/>
  <c r="G31" i="1"/>
  <c r="I31" i="1"/>
  <c r="J31" i="1"/>
  <c r="H32" i="1"/>
  <c r="B31" i="1"/>
  <c r="D31" i="1"/>
  <c r="E31" i="1"/>
  <c r="C32" i="1"/>
  <c r="G32" i="1"/>
  <c r="I32" i="1"/>
  <c r="J32" i="1"/>
  <c r="J33" i="1"/>
  <c r="F40" i="1"/>
  <c r="B32" i="1"/>
  <c r="D32" i="1"/>
  <c r="E32" i="1"/>
  <c r="E33" i="1"/>
  <c r="F38" i="1"/>
  <c r="I39" i="1"/>
</calcChain>
</file>

<file path=xl/sharedStrings.xml><?xml version="1.0" encoding="utf-8"?>
<sst xmlns="http://schemas.openxmlformats.org/spreadsheetml/2006/main" count="73" uniqueCount="41">
  <si>
    <t>Jahr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</si>
  <si>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</si>
  <si>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</si>
  <si>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</si>
  <si>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</si>
  <si>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</si>
  <si>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</si>
  <si>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</si>
  <si>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</si>
  <si>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</si>
  <si>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</si>
  <si>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</si>
  <si>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</si>
  <si>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</si>
  <si>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</si>
  <si>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</si>
  <si>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</si>
  <si>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</si>
  <si>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</si>
  <si>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</si>
  <si>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</si>
  <si>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</si>
  <si>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</si>
  <si>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</si>
  <si>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</si>
  <si>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</si>
  <si>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Engergiekostensteigerung pro Jahr</t>
  </si>
  <si>
    <t>Steigerung pro Jahr</t>
  </si>
  <si>
    <t>gesamt pro Jahr</t>
  </si>
  <si>
    <t>gesamt nach 25 Jahren:</t>
  </si>
  <si>
    <t>Differenz nach 25 Jahren:</t>
  </si>
  <si>
    <t>Energiekosten pro Jahr</t>
  </si>
  <si>
    <t>Energiekosten pro Monat</t>
  </si>
  <si>
    <t>Kostenvergleich EnEV-Standard über 25 Jahre</t>
  </si>
  <si>
    <t>EnEV-Standard:</t>
  </si>
  <si>
    <r>
      <t>m</t>
    </r>
    <r>
      <rPr>
        <vertAlign val="superscript"/>
        <sz val="11"/>
        <color indexed="8"/>
        <rFont val="Calibri"/>
      </rPr>
      <t>2</t>
    </r>
    <phoneticPr fontId="7" type="noConversion"/>
  </si>
  <si>
    <t>Hallengröße</t>
    <phoneticPr fontId="7" type="noConversion"/>
  </si>
  <si>
    <t>Kostenvergleich EnEV-Standard -20% über 25 Jahre</t>
    <phoneticPr fontId="7" type="noConversion"/>
  </si>
  <si>
    <t>EnEV-Standard -20%:</t>
    <phoneticPr fontId="7" type="noConversion"/>
  </si>
  <si>
    <t>In den letzten 9 Jahren sind die Energiekosten um ca. 20 % pro Jahr gestiegen!</t>
    <phoneticPr fontId="7" type="noConversion"/>
  </si>
  <si>
    <t>Erdgas: 7 ct/kWh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</si>
</sst>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u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Verdana"/>
    </font>
    <font>
      <vertAlign val="superscript"/>
      <sz val="11"/>
      <color indexed="8"/>
      <name val="Calibri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6" borderId="1" applyNumberFormat="0" applyFon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37" fontId="1" fillId="0" borderId="0" xfId="19" applyNumberFormat="1" applyFont="1" applyBorder="1" applyAlignment="1">
      <alignment horizontal="center" vertical="center"/>
    </xf>
    <xf numFmtId="37" fontId="1" fillId="0" borderId="3" xfId="19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Fill="1" applyBorder="1"/>
    <xf numFmtId="164" fontId="1" fillId="0" borderId="0" xfId="23" applyNumberFormat="1" applyFont="1" applyBorder="1"/>
    <xf numFmtId="164" fontId="3" fillId="0" borderId="0" xfId="0" applyNumberFormat="1" applyFont="1" applyBorder="1"/>
    <xf numFmtId="164" fontId="3" fillId="0" borderId="6" xfId="23" applyNumberFormat="1" applyFont="1" applyBorder="1" applyAlignment="1">
      <alignment horizontal="left"/>
    </xf>
    <xf numFmtId="0" fontId="5" fillId="0" borderId="7" xfId="0" applyFont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left"/>
    </xf>
    <xf numFmtId="0" fontId="6" fillId="0" borderId="4" xfId="0" applyFont="1" applyBorder="1"/>
    <xf numFmtId="0" fontId="0" fillId="0" borderId="11" xfId="0" applyBorder="1"/>
    <xf numFmtId="0" fontId="0" fillId="0" borderId="12" xfId="0" applyBorder="1"/>
    <xf numFmtId="0" fontId="5" fillId="0" borderId="8" xfId="0" applyFont="1" applyBorder="1"/>
    <xf numFmtId="0" fontId="6" fillId="0" borderId="0" xfId="0" applyFont="1" applyBorder="1"/>
    <xf numFmtId="0" fontId="0" fillId="0" borderId="3" xfId="0" applyFill="1" applyBorder="1"/>
    <xf numFmtId="0" fontId="0" fillId="0" borderId="13" xfId="0" applyBorder="1"/>
    <xf numFmtId="37" fontId="1" fillId="0" borderId="14" xfId="19" applyNumberFormat="1" applyFont="1" applyFill="1" applyBorder="1" applyAlignment="1" applyProtection="1">
      <alignment horizontal="center" vertical="center"/>
    </xf>
    <xf numFmtId="37" fontId="1" fillId="0" borderId="14" xfId="19" applyNumberFormat="1" applyFont="1" applyBorder="1" applyAlignment="1">
      <alignment horizontal="center" vertical="center"/>
    </xf>
    <xf numFmtId="37" fontId="1" fillId="0" borderId="14" xfId="19" applyNumberFormat="1" applyFont="1" applyFill="1" applyBorder="1" applyAlignment="1">
      <alignment horizontal="center" vertical="center"/>
    </xf>
    <xf numFmtId="37" fontId="1" fillId="0" borderId="15" xfId="19" applyNumberFormat="1" applyFont="1" applyBorder="1" applyAlignment="1">
      <alignment horizontal="center" vertical="center"/>
    </xf>
    <xf numFmtId="0" fontId="0" fillId="0" borderId="16" xfId="0" applyBorder="1"/>
    <xf numFmtId="37" fontId="1" fillId="0" borderId="17" xfId="19" applyNumberFormat="1" applyFont="1" applyFill="1" applyBorder="1" applyAlignment="1" applyProtection="1">
      <alignment horizontal="center" vertical="center"/>
    </xf>
    <xf numFmtId="37" fontId="1" fillId="0" borderId="17" xfId="19" applyNumberFormat="1" applyFont="1" applyBorder="1" applyAlignment="1">
      <alignment horizontal="center" vertical="center"/>
    </xf>
    <xf numFmtId="37" fontId="1" fillId="0" borderId="17" xfId="19" applyNumberFormat="1" applyFont="1" applyFill="1" applyBorder="1" applyAlignment="1">
      <alignment horizontal="center" vertical="center"/>
    </xf>
    <xf numFmtId="37" fontId="1" fillId="0" borderId="18" xfId="19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5" xfId="0" applyBorder="1" applyAlignment="1">
      <alignment horizontal="center"/>
    </xf>
    <xf numFmtId="37" fontId="1" fillId="0" borderId="20" xfId="19" applyNumberFormat="1" applyFont="1" applyBorder="1" applyAlignment="1">
      <alignment horizontal="center" vertical="center"/>
    </xf>
    <xf numFmtId="37" fontId="1" fillId="0" borderId="21" xfId="19" applyNumberFormat="1" applyFont="1" applyBorder="1" applyAlignment="1">
      <alignment horizontal="center" vertical="center"/>
    </xf>
    <xf numFmtId="37" fontId="1" fillId="0" borderId="22" xfId="19" applyNumberFormat="1" applyFont="1" applyBorder="1" applyAlignment="1">
      <alignment horizontal="center" vertical="center"/>
    </xf>
    <xf numFmtId="0" fontId="5" fillId="0" borderId="23" xfId="0" applyFont="1" applyBorder="1"/>
    <xf numFmtId="0" fontId="0" fillId="0" borderId="24" xfId="0" applyBorder="1"/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8" xfId="0" applyFill="1" applyBorder="1"/>
    <xf numFmtId="37" fontId="1" fillId="0" borderId="29" xfId="19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37" fontId="1" fillId="0" borderId="14" xfId="19" applyNumberFormat="1" applyFont="1" applyFill="1" applyBorder="1" applyAlignment="1" applyProtection="1">
      <alignment horizontal="center" vertical="center"/>
      <protection locked="0"/>
    </xf>
    <xf numFmtId="9" fontId="1" fillId="17" borderId="30" xfId="21" applyFont="1" applyFill="1" applyBorder="1" applyAlignment="1" applyProtection="1">
      <alignment horizontal="center"/>
      <protection locked="0"/>
    </xf>
    <xf numFmtId="0" fontId="1" fillId="17" borderId="30" xfId="21" applyNumberFormat="1" applyFont="1" applyFill="1" applyBorder="1" applyAlignment="1" applyProtection="1">
      <alignment horizontal="center"/>
      <protection locked="0"/>
    </xf>
    <xf numFmtId="164" fontId="1" fillId="0" borderId="0" xfId="23" applyNumberFormat="1" applyFont="1" applyBorder="1" applyAlignment="1">
      <alignment horizontal="center"/>
    </xf>
  </cellXfs>
  <cellStyles count="2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Dezimal" xfId="19" builtinId="3"/>
    <cellStyle name="Notiz" xfId="20"/>
    <cellStyle name="Prozent" xfId="21" builtinId="5"/>
    <cellStyle name="Standard" xfId="0" builtinId="0"/>
    <cellStyle name="Überschrift" xfId="22"/>
    <cellStyle name="Währung" xfId="23" builtinId="4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29997433286139"/>
          <c:y val="0.0215686274509804"/>
          <c:w val="0.887063348154036"/>
          <c:h val="0.9151454377026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Kostenvergleich!$G$8:$G$32</c:f>
              <c:numCache>
                <c:formatCode>#,##0_);\(#,##0\)</c:formatCode>
                <c:ptCount val="25"/>
                <c:pt idx="0">
                  <c:v>2291.52</c:v>
                </c:pt>
                <c:pt idx="1">
                  <c:v>2429.0112</c:v>
                </c:pt>
                <c:pt idx="2">
                  <c:v>2574.751872</c:v>
                </c:pt>
                <c:pt idx="3">
                  <c:v>2729.23698432</c:v>
                </c:pt>
                <c:pt idx="4">
                  <c:v>2892.9912033792</c:v>
                </c:pt>
                <c:pt idx="5">
                  <c:v>3066.570675581952</c:v>
                </c:pt>
                <c:pt idx="6">
                  <c:v>3250.564916116869</c:v>
                </c:pt>
                <c:pt idx="7">
                  <c:v>3445.598811083881</c:v>
                </c:pt>
                <c:pt idx="8">
                  <c:v>3652.334739748914</c:v>
                </c:pt>
                <c:pt idx="9">
                  <c:v>3871.474824133849</c:v>
                </c:pt>
                <c:pt idx="10">
                  <c:v>4103.76331358188</c:v>
                </c:pt>
                <c:pt idx="11">
                  <c:v>4349.989112396793</c:v>
                </c:pt>
                <c:pt idx="12">
                  <c:v>4610.988459140601</c:v>
                </c:pt>
                <c:pt idx="13">
                  <c:v>4887.647766689036</c:v>
                </c:pt>
                <c:pt idx="14">
                  <c:v>5180.906632690378</c:v>
                </c:pt>
                <c:pt idx="15">
                  <c:v>5491.7610306518</c:v>
                </c:pt>
                <c:pt idx="16">
                  <c:v>5821.26669249091</c:v>
                </c:pt>
                <c:pt idx="17">
                  <c:v>6170.542694040363</c:v>
                </c:pt>
                <c:pt idx="18">
                  <c:v>6540.775255682785</c:v>
                </c:pt>
                <c:pt idx="19">
                  <c:v>6933.221771023751</c:v>
                </c:pt>
                <c:pt idx="20">
                  <c:v>7349.215077285177</c:v>
                </c:pt>
                <c:pt idx="21">
                  <c:v>7790.167981922288</c:v>
                </c:pt>
                <c:pt idx="22">
                  <c:v>8257.578060837624</c:v>
                </c:pt>
                <c:pt idx="23">
                  <c:v>8753.032744487882</c:v>
                </c:pt>
                <c:pt idx="24">
                  <c:v>9278.214709157155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Kostenvergleich!$B$8:$B$32</c:f>
              <c:numCache>
                <c:formatCode>#,##0_);\(#,##0\)</c:formatCode>
                <c:ptCount val="25"/>
                <c:pt idx="0">
                  <c:v>2864.4</c:v>
                </c:pt>
                <c:pt idx="1">
                  <c:v>3036.264000000001</c:v>
                </c:pt>
                <c:pt idx="2">
                  <c:v>3218.43984</c:v>
                </c:pt>
                <c:pt idx="3">
                  <c:v>3411.546230400001</c:v>
                </c:pt>
                <c:pt idx="4">
                  <c:v>3616.239004224</c:v>
                </c:pt>
                <c:pt idx="5">
                  <c:v>3833.21334447744</c:v>
                </c:pt>
                <c:pt idx="6">
                  <c:v>4063.206145146087</c:v>
                </c:pt>
                <c:pt idx="7">
                  <c:v>4306.998513854852</c:v>
                </c:pt>
                <c:pt idx="8">
                  <c:v>4565.418424686143</c:v>
                </c:pt>
                <c:pt idx="9">
                  <c:v>4839.343530167311</c:v>
                </c:pt>
                <c:pt idx="10">
                  <c:v>5129.70414197735</c:v>
                </c:pt>
                <c:pt idx="11">
                  <c:v>5437.48639049599</c:v>
                </c:pt>
                <c:pt idx="12">
                  <c:v>5763.73557392575</c:v>
                </c:pt>
                <c:pt idx="13">
                  <c:v>6109.559708361295</c:v>
                </c:pt>
                <c:pt idx="14">
                  <c:v>6476.133290862973</c:v>
                </c:pt>
                <c:pt idx="15">
                  <c:v>6864.701288314751</c:v>
                </c:pt>
                <c:pt idx="16">
                  <c:v>7276.583365613636</c:v>
                </c:pt>
                <c:pt idx="17">
                  <c:v>7713.178367550455</c:v>
                </c:pt>
                <c:pt idx="18">
                  <c:v>8175.96906960348</c:v>
                </c:pt>
                <c:pt idx="19">
                  <c:v>8666.527213779691</c:v>
                </c:pt>
                <c:pt idx="20">
                  <c:v>9186.518846606471</c:v>
                </c:pt>
                <c:pt idx="21">
                  <c:v>9737.70997740286</c:v>
                </c:pt>
                <c:pt idx="22">
                  <c:v>10321.97257604703</c:v>
                </c:pt>
                <c:pt idx="23">
                  <c:v>10941.29093060985</c:v>
                </c:pt>
                <c:pt idx="24">
                  <c:v>11597.76838644645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046648"/>
        <c:axId val="2059229064"/>
      </c:lineChart>
      <c:catAx>
        <c:axId val="2085046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9229064"/>
        <c:crosses val="autoZero"/>
        <c:auto val="1"/>
        <c:lblAlgn val="ctr"/>
        <c:lblOffset val="100"/>
        <c:noMultiLvlLbl val="0"/>
      </c:catAx>
      <c:valAx>
        <c:axId val="2059229064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2085046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36512</xdr:colOff>
      <xdr:row>38</xdr:row>
      <xdr:rowOff>177800</xdr:rowOff>
    </xdr:from>
    <xdr:to>
      <xdr:col>8</xdr:col>
      <xdr:colOff>17992</xdr:colOff>
      <xdr:row>39</xdr:row>
      <xdr:rowOff>107852</xdr:rowOff>
    </xdr:to>
    <xdr:cxnSp macro="">
      <xdr:nvCxnSpPr>
        <xdr:cNvPr id="6" name="Gerade Verbindung mit Pfeil 5"/>
        <xdr:cNvCxnSpPr/>
      </xdr:nvCxnSpPr>
      <xdr:spPr>
        <a:xfrm flipV="1">
          <a:off x="6869906" y="7655719"/>
          <a:ext cx="1928813" cy="1190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60325</xdr:colOff>
      <xdr:row>37</xdr:row>
      <xdr:rowOff>82550</xdr:rowOff>
    </xdr:from>
    <xdr:to>
      <xdr:col>8</xdr:col>
      <xdr:colOff>20373</xdr:colOff>
      <xdr:row>38</xdr:row>
      <xdr:rowOff>907</xdr:rowOff>
    </xdr:to>
    <xdr:cxnSp macro="">
      <xdr:nvCxnSpPr>
        <xdr:cNvPr id="10" name="Gerade Verbindung mit Pfeil 9"/>
        <xdr:cNvCxnSpPr/>
      </xdr:nvCxnSpPr>
      <xdr:spPr>
        <a:xfrm>
          <a:off x="6893719" y="7358063"/>
          <a:ext cx="1869281" cy="10715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0</xdr:row>
      <xdr:rowOff>50800</xdr:rowOff>
    </xdr:from>
    <xdr:to>
      <xdr:col>25</xdr:col>
      <xdr:colOff>635000</xdr:colOff>
      <xdr:row>5</xdr:row>
      <xdr:rowOff>0</xdr:rowOff>
    </xdr:to>
    <xdr:sp macro="" textlink="">
      <xdr:nvSpPr>
        <xdr:cNvPr id="8" name="Textfeld 7"/>
        <xdr:cNvSpPr txBox="1"/>
      </xdr:nvSpPr>
      <xdr:spPr>
        <a:xfrm>
          <a:off x="13233400" y="50800"/>
          <a:ext cx="12175067" cy="8805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de-DE" sz="44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Heizkostenentwicklung </a:t>
          </a:r>
        </a:p>
      </xdr:txBody>
    </xdr:sp>
    <xdr:clientData/>
  </xdr:twoCellAnchor>
  <xdr:twoCellAnchor>
    <xdr:from>
      <xdr:col>11</xdr:col>
      <xdr:colOff>101600</xdr:colOff>
      <xdr:row>5</xdr:row>
      <xdr:rowOff>177800</xdr:rowOff>
    </xdr:from>
    <xdr:to>
      <xdr:col>25</xdr:col>
      <xdr:colOff>622300</xdr:colOff>
      <xdr:row>42</xdr:row>
      <xdr:rowOff>0</xdr:rowOff>
    </xdr:to>
    <xdr:graphicFrame macro="">
      <xdr:nvGraphicFramePr>
        <xdr:cNvPr id="1028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149860</xdr:colOff>
      <xdr:row>36</xdr:row>
      <xdr:rowOff>88900</xdr:rowOff>
    </xdr:from>
    <xdr:to>
      <xdr:col>11</xdr:col>
      <xdr:colOff>469900</xdr:colOff>
      <xdr:row>40</xdr:row>
      <xdr:rowOff>165100</xdr:rowOff>
    </xdr:to>
    <xdr:sp macro="" textlink="">
      <xdr:nvSpPr>
        <xdr:cNvPr id="9" name="Textfeld 8"/>
        <xdr:cNvSpPr txBox="1"/>
      </xdr:nvSpPr>
      <xdr:spPr>
        <a:xfrm>
          <a:off x="13268960" y="6565900"/>
          <a:ext cx="320040" cy="81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wrap="square" rtlCol="0" anchor="t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€ / Monat</a:t>
          </a:r>
        </a:p>
      </xdr:txBody>
    </xdr:sp>
    <xdr:clientData/>
  </xdr:twoCellAnchor>
  <xdr:twoCellAnchor>
    <xdr:from>
      <xdr:col>19</xdr:col>
      <xdr:colOff>381000</xdr:colOff>
      <xdr:row>18</xdr:row>
      <xdr:rowOff>12700</xdr:rowOff>
    </xdr:from>
    <xdr:to>
      <xdr:col>20</xdr:col>
      <xdr:colOff>462280</xdr:colOff>
      <xdr:row>19</xdr:row>
      <xdr:rowOff>93133</xdr:rowOff>
    </xdr:to>
    <xdr:sp macro="" textlink="">
      <xdr:nvSpPr>
        <xdr:cNvPr id="13" name="Textfeld 12"/>
        <xdr:cNvSpPr txBox="1"/>
      </xdr:nvSpPr>
      <xdr:spPr>
        <a:xfrm>
          <a:off x="20104100" y="3263900"/>
          <a:ext cx="906780" cy="2582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EnEV</a:t>
          </a:r>
        </a:p>
      </xdr:txBody>
    </xdr:sp>
    <xdr:clientData/>
  </xdr:twoCellAnchor>
  <xdr:twoCellAnchor>
    <xdr:from>
      <xdr:col>21</xdr:col>
      <xdr:colOff>368300</xdr:colOff>
      <xdr:row>23</xdr:row>
      <xdr:rowOff>50800</xdr:rowOff>
    </xdr:from>
    <xdr:to>
      <xdr:col>22</xdr:col>
      <xdr:colOff>584200</xdr:colOff>
      <xdr:row>24</xdr:row>
      <xdr:rowOff>131233</xdr:rowOff>
    </xdr:to>
    <xdr:sp macro="" textlink="">
      <xdr:nvSpPr>
        <xdr:cNvPr id="12" name="Textfeld 11"/>
        <xdr:cNvSpPr txBox="1"/>
      </xdr:nvSpPr>
      <xdr:spPr>
        <a:xfrm>
          <a:off x="21742400" y="4191000"/>
          <a:ext cx="1041400" cy="2582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EnEV -20%</a:t>
          </a:r>
        </a:p>
      </xdr:txBody>
    </xdr:sp>
    <xdr:clientData/>
  </xdr:twoCellAnchor>
  <xdr:twoCellAnchor>
    <xdr:from>
      <xdr:col>24</xdr:col>
      <xdr:colOff>767927</xdr:colOff>
      <xdr:row>39</xdr:row>
      <xdr:rowOff>114299</xdr:rowOff>
    </xdr:from>
    <xdr:to>
      <xdr:col>25</xdr:col>
      <xdr:colOff>571500</xdr:colOff>
      <xdr:row>40</xdr:row>
      <xdr:rowOff>176106</xdr:rowOff>
    </xdr:to>
    <xdr:sp macro="" textlink="">
      <xdr:nvSpPr>
        <xdr:cNvPr id="11" name="Textfeld 10"/>
        <xdr:cNvSpPr txBox="1"/>
      </xdr:nvSpPr>
      <xdr:spPr>
        <a:xfrm>
          <a:off x="24618527" y="7150099"/>
          <a:ext cx="629073" cy="239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Jahre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showRuler="0" view="pageLayout" workbookViewId="0">
      <selection activeCell="D3" sqref="D3"/>
    </sheetView>
  </sheetViews>
  <sheetFormatPr baseColWidth="10" defaultRowHeight="14" x14ac:dyDescent="0"/>
  <cols>
    <col min="1" max="1" width="4.83203125" customWidth="1"/>
    <col min="2" max="2" width="26" bestFit="1" customWidth="1"/>
    <col min="3" max="3" width="21.5" style="1" bestFit="1" customWidth="1"/>
    <col min="4" max="4" width="16.6640625" customWidth="1"/>
    <col min="5" max="5" width="15.6640625" customWidth="1"/>
    <col min="6" max="6" width="5.83203125" customWidth="1"/>
    <col min="7" max="7" width="25" customWidth="1"/>
    <col min="8" max="8" width="21.5" bestFit="1" customWidth="1"/>
    <col min="9" max="9" width="20.33203125" customWidth="1"/>
    <col min="10" max="10" width="14.83203125" customWidth="1"/>
    <col min="11" max="11" width="2.33203125" style="4" hidden="1" customWidth="1"/>
    <col min="26" max="26" width="19.33203125" customWidth="1"/>
  </cols>
  <sheetData>
    <row r="1" spans="1:12">
      <c r="A1" s="12" t="s">
        <v>33</v>
      </c>
      <c r="B1" s="23"/>
      <c r="C1" s="13"/>
      <c r="D1" s="14"/>
      <c r="E1" s="14"/>
      <c r="F1" s="42" t="s">
        <v>37</v>
      </c>
      <c r="G1" s="23"/>
      <c r="H1" s="13"/>
      <c r="I1" s="14"/>
      <c r="J1" s="15"/>
      <c r="L1" s="4"/>
    </row>
    <row r="2" spans="1:12">
      <c r="A2" s="7"/>
      <c r="B2" s="4"/>
      <c r="C2" s="16"/>
      <c r="D2" s="4"/>
      <c r="E2" s="4"/>
      <c r="F2" s="43"/>
      <c r="G2" s="4"/>
      <c r="H2" s="16"/>
      <c r="I2" s="4"/>
      <c r="J2" s="17"/>
      <c r="L2" s="4"/>
    </row>
    <row r="3" spans="1:12">
      <c r="A3" s="7" t="s">
        <v>26</v>
      </c>
      <c r="B3" s="4"/>
      <c r="C3" s="4"/>
      <c r="D3" s="51">
        <v>0.06</v>
      </c>
      <c r="E3" s="4"/>
      <c r="F3" s="43" t="s">
        <v>26</v>
      </c>
      <c r="G3" s="4"/>
      <c r="H3" s="4"/>
      <c r="I3" s="18">
        <f>D3</f>
        <v>0.06</v>
      </c>
      <c r="J3" s="17"/>
      <c r="L3" s="4"/>
    </row>
    <row r="4" spans="1:12" ht="16">
      <c r="A4" s="7" t="s">
        <v>36</v>
      </c>
      <c r="B4" s="4"/>
      <c r="C4" s="4"/>
      <c r="D4" s="52">
        <v>682</v>
      </c>
      <c r="E4" s="4" t="s">
        <v>35</v>
      </c>
      <c r="F4" s="43"/>
      <c r="G4" s="4"/>
      <c r="H4" s="4"/>
      <c r="I4" s="19"/>
      <c r="J4" s="17"/>
      <c r="L4" s="4"/>
    </row>
    <row r="5" spans="1:12">
      <c r="A5" s="20" t="s">
        <v>39</v>
      </c>
      <c r="B5" s="24"/>
      <c r="C5" s="4"/>
      <c r="D5" s="19"/>
      <c r="E5" s="4" t="s">
        <v>40</v>
      </c>
      <c r="F5" s="43"/>
      <c r="G5" s="4"/>
      <c r="H5" s="4"/>
      <c r="I5" s="19"/>
      <c r="J5" s="17"/>
      <c r="L5" s="4"/>
    </row>
    <row r="6" spans="1:12" ht="15" thickBot="1">
      <c r="A6" s="7"/>
      <c r="B6" s="4"/>
      <c r="C6" s="16"/>
      <c r="D6" s="4"/>
      <c r="E6" s="4"/>
      <c r="F6" s="43"/>
      <c r="G6" s="4"/>
      <c r="H6" s="16"/>
      <c r="I6" s="4"/>
      <c r="J6" s="17"/>
      <c r="L6" s="4"/>
    </row>
    <row r="7" spans="1:12" ht="15" thickBot="1">
      <c r="A7" s="37" t="s">
        <v>0</v>
      </c>
      <c r="B7" s="36" t="s">
        <v>32</v>
      </c>
      <c r="C7" s="36" t="s">
        <v>31</v>
      </c>
      <c r="D7" s="36" t="s">
        <v>27</v>
      </c>
      <c r="E7" s="38" t="s">
        <v>28</v>
      </c>
      <c r="F7" s="44" t="s">
        <v>0</v>
      </c>
      <c r="G7" s="36" t="s">
        <v>32</v>
      </c>
      <c r="H7" s="36" t="s">
        <v>31</v>
      </c>
      <c r="I7" s="36" t="s">
        <v>27</v>
      </c>
      <c r="J7" s="36" t="s">
        <v>28</v>
      </c>
      <c r="L7" s="4"/>
    </row>
    <row r="8" spans="1:12">
      <c r="A8" s="26" t="s">
        <v>1</v>
      </c>
      <c r="B8" s="50">
        <f>D4*0.07*60</f>
        <v>2864.4</v>
      </c>
      <c r="C8" s="27">
        <f>B8*12</f>
        <v>34372.800000000003</v>
      </c>
      <c r="D8" s="28">
        <f>C8*$D$3</f>
        <v>2062.3679999999999</v>
      </c>
      <c r="E8" s="39">
        <f t="shared" ref="E8:E16" si="0">C8+D8</f>
        <v>36435.168000000005</v>
      </c>
      <c r="F8" s="45" t="s">
        <v>1</v>
      </c>
      <c r="G8" s="29">
        <f>H8/12</f>
        <v>2291.5200000000004</v>
      </c>
      <c r="H8" s="29">
        <f>C8*0.8</f>
        <v>27498.240000000005</v>
      </c>
      <c r="I8" s="28">
        <f>H8*$I$3</f>
        <v>1649.8944000000004</v>
      </c>
      <c r="J8" s="30">
        <f t="shared" ref="J8:J16" si="1">H8+I8</f>
        <v>29148.134400000006</v>
      </c>
      <c r="L8" s="4"/>
    </row>
    <row r="9" spans="1:12">
      <c r="A9" s="26" t="s">
        <v>2</v>
      </c>
      <c r="B9" s="27">
        <f>C9/12</f>
        <v>3036.2640000000006</v>
      </c>
      <c r="C9" s="28">
        <f>E8</f>
        <v>36435.168000000005</v>
      </c>
      <c r="D9" s="28">
        <f t="shared" ref="D9:D32" si="2">C9*$D$3</f>
        <v>2186.1100800000004</v>
      </c>
      <c r="E9" s="39">
        <f t="shared" si="0"/>
        <v>38621.278080000004</v>
      </c>
      <c r="F9" s="45" t="s">
        <v>2</v>
      </c>
      <c r="G9" s="29">
        <f t="shared" ref="G9:G32" si="3">H9/12</f>
        <v>2429.0112000000004</v>
      </c>
      <c r="H9" s="28">
        <f>J8</f>
        <v>29148.134400000006</v>
      </c>
      <c r="I9" s="28">
        <f t="shared" ref="I9:I32" si="4">H9*$I$3</f>
        <v>1748.8880640000002</v>
      </c>
      <c r="J9" s="30">
        <f t="shared" si="1"/>
        <v>30897.022464000005</v>
      </c>
      <c r="L9" s="4"/>
    </row>
    <row r="10" spans="1:12">
      <c r="A10" s="26" t="s">
        <v>3</v>
      </c>
      <c r="B10" s="27">
        <f t="shared" ref="B10:B32" si="5">C10/12</f>
        <v>3218.4398400000005</v>
      </c>
      <c r="C10" s="28">
        <f t="shared" ref="C10:C32" si="6">E9</f>
        <v>38621.278080000004</v>
      </c>
      <c r="D10" s="28">
        <f t="shared" si="2"/>
        <v>2317.2766848000001</v>
      </c>
      <c r="E10" s="39">
        <f t="shared" si="0"/>
        <v>40938.554764800007</v>
      </c>
      <c r="F10" s="45" t="s">
        <v>3</v>
      </c>
      <c r="G10" s="29">
        <f t="shared" si="3"/>
        <v>2574.7518720000003</v>
      </c>
      <c r="H10" s="28">
        <f t="shared" ref="H10:H32" si="7">J9</f>
        <v>30897.022464000005</v>
      </c>
      <c r="I10" s="28">
        <f t="shared" si="4"/>
        <v>1853.8213478400003</v>
      </c>
      <c r="J10" s="30">
        <f t="shared" si="1"/>
        <v>32750.843811840004</v>
      </c>
      <c r="L10" s="4"/>
    </row>
    <row r="11" spans="1:12">
      <c r="A11" s="26" t="s">
        <v>4</v>
      </c>
      <c r="B11" s="27">
        <f t="shared" si="5"/>
        <v>3411.5462304000007</v>
      </c>
      <c r="C11" s="28">
        <f t="shared" si="6"/>
        <v>40938.554764800007</v>
      </c>
      <c r="D11" s="28">
        <f t="shared" si="2"/>
        <v>2456.3132858880003</v>
      </c>
      <c r="E11" s="39">
        <f t="shared" si="0"/>
        <v>43394.868050688005</v>
      </c>
      <c r="F11" s="45" t="s">
        <v>4</v>
      </c>
      <c r="G11" s="29">
        <f t="shared" si="3"/>
        <v>2729.2369843200004</v>
      </c>
      <c r="H11" s="28">
        <f t="shared" si="7"/>
        <v>32750.843811840004</v>
      </c>
      <c r="I11" s="28">
        <f t="shared" si="4"/>
        <v>1965.0506287104001</v>
      </c>
      <c r="J11" s="30">
        <f t="shared" si="1"/>
        <v>34715.894440550408</v>
      </c>
      <c r="L11" s="4"/>
    </row>
    <row r="12" spans="1:12">
      <c r="A12" s="26" t="s">
        <v>5</v>
      </c>
      <c r="B12" s="27">
        <f t="shared" si="5"/>
        <v>3616.2390042240004</v>
      </c>
      <c r="C12" s="28">
        <f t="shared" si="6"/>
        <v>43394.868050688005</v>
      </c>
      <c r="D12" s="28">
        <f t="shared" si="2"/>
        <v>2603.6920830412801</v>
      </c>
      <c r="E12" s="39">
        <f t="shared" si="0"/>
        <v>45998.560133729283</v>
      </c>
      <c r="F12" s="45" t="s">
        <v>5</v>
      </c>
      <c r="G12" s="29">
        <f t="shared" si="3"/>
        <v>2892.9912033792007</v>
      </c>
      <c r="H12" s="28">
        <f t="shared" si="7"/>
        <v>34715.894440550408</v>
      </c>
      <c r="I12" s="28">
        <f t="shared" si="4"/>
        <v>2082.9536664330244</v>
      </c>
      <c r="J12" s="30">
        <f t="shared" si="1"/>
        <v>36798.848106983431</v>
      </c>
      <c r="L12" s="4"/>
    </row>
    <row r="13" spans="1:12">
      <c r="A13" s="26" t="s">
        <v>6</v>
      </c>
      <c r="B13" s="27">
        <f t="shared" si="5"/>
        <v>3833.2133444774404</v>
      </c>
      <c r="C13" s="28">
        <f t="shared" si="6"/>
        <v>45998.560133729283</v>
      </c>
      <c r="D13" s="28">
        <f t="shared" si="2"/>
        <v>2759.9136080237568</v>
      </c>
      <c r="E13" s="39">
        <f t="shared" si="0"/>
        <v>48758.473741753041</v>
      </c>
      <c r="F13" s="45" t="s">
        <v>6</v>
      </c>
      <c r="G13" s="29">
        <f t="shared" si="3"/>
        <v>3066.5706755819524</v>
      </c>
      <c r="H13" s="28">
        <f t="shared" si="7"/>
        <v>36798.848106983431</v>
      </c>
      <c r="I13" s="28">
        <f t="shared" si="4"/>
        <v>2207.9308864190057</v>
      </c>
      <c r="J13" s="30">
        <f t="shared" si="1"/>
        <v>39006.778993402433</v>
      </c>
      <c r="L13" s="4"/>
    </row>
    <row r="14" spans="1:12">
      <c r="A14" s="26" t="s">
        <v>7</v>
      </c>
      <c r="B14" s="27">
        <f t="shared" si="5"/>
        <v>4063.2061451460868</v>
      </c>
      <c r="C14" s="28">
        <f t="shared" si="6"/>
        <v>48758.473741753041</v>
      </c>
      <c r="D14" s="28">
        <f t="shared" si="2"/>
        <v>2925.5084245051826</v>
      </c>
      <c r="E14" s="39">
        <f t="shared" si="0"/>
        <v>51683.982166258225</v>
      </c>
      <c r="F14" s="45" t="s">
        <v>7</v>
      </c>
      <c r="G14" s="29">
        <f t="shared" si="3"/>
        <v>3250.5649161168694</v>
      </c>
      <c r="H14" s="28">
        <f t="shared" si="7"/>
        <v>39006.778993402433</v>
      </c>
      <c r="I14" s="28">
        <f t="shared" si="4"/>
        <v>2340.406739604146</v>
      </c>
      <c r="J14" s="30">
        <f t="shared" si="1"/>
        <v>41347.185733006576</v>
      </c>
      <c r="L14" s="4"/>
    </row>
    <row r="15" spans="1:12">
      <c r="A15" s="26" t="s">
        <v>8</v>
      </c>
      <c r="B15" s="27">
        <f t="shared" si="5"/>
        <v>4306.9985138548518</v>
      </c>
      <c r="C15" s="28">
        <f t="shared" si="6"/>
        <v>51683.982166258225</v>
      </c>
      <c r="D15" s="28">
        <f t="shared" si="2"/>
        <v>3101.0389299754934</v>
      </c>
      <c r="E15" s="39">
        <f t="shared" si="0"/>
        <v>54785.021096233715</v>
      </c>
      <c r="F15" s="45" t="s">
        <v>8</v>
      </c>
      <c r="G15" s="29">
        <f t="shared" si="3"/>
        <v>3445.5988110838812</v>
      </c>
      <c r="H15" s="28">
        <f t="shared" si="7"/>
        <v>41347.185733006576</v>
      </c>
      <c r="I15" s="28">
        <f t="shared" si="4"/>
        <v>2480.8311439803942</v>
      </c>
      <c r="J15" s="30">
        <f t="shared" si="1"/>
        <v>43828.016876986971</v>
      </c>
      <c r="L15" s="4"/>
    </row>
    <row r="16" spans="1:12">
      <c r="A16" s="26" t="s">
        <v>9</v>
      </c>
      <c r="B16" s="27">
        <f t="shared" si="5"/>
        <v>4565.4184246861432</v>
      </c>
      <c r="C16" s="28">
        <f t="shared" si="6"/>
        <v>54785.021096233715</v>
      </c>
      <c r="D16" s="28">
        <f t="shared" si="2"/>
        <v>3287.101265774023</v>
      </c>
      <c r="E16" s="39">
        <f t="shared" si="0"/>
        <v>58072.122362007736</v>
      </c>
      <c r="F16" s="45" t="s">
        <v>9</v>
      </c>
      <c r="G16" s="29">
        <f t="shared" si="3"/>
        <v>3652.3347397489142</v>
      </c>
      <c r="H16" s="28">
        <f t="shared" si="7"/>
        <v>43828.016876986971</v>
      </c>
      <c r="I16" s="28">
        <f t="shared" si="4"/>
        <v>2629.6810126192181</v>
      </c>
      <c r="J16" s="30">
        <f t="shared" si="1"/>
        <v>46457.697889606192</v>
      </c>
      <c r="L16" s="4"/>
    </row>
    <row r="17" spans="1:12">
      <c r="A17" s="26" t="s">
        <v>10</v>
      </c>
      <c r="B17" s="27">
        <f t="shared" si="5"/>
        <v>4839.3435301673117</v>
      </c>
      <c r="C17" s="28">
        <f t="shared" si="6"/>
        <v>58072.122362007736</v>
      </c>
      <c r="D17" s="28">
        <f t="shared" si="2"/>
        <v>3484.3273417204641</v>
      </c>
      <c r="E17" s="39">
        <f t="shared" ref="E17:E32" si="8">C17+D17</f>
        <v>61556.449703728198</v>
      </c>
      <c r="F17" s="45" t="s">
        <v>10</v>
      </c>
      <c r="G17" s="29">
        <f t="shared" si="3"/>
        <v>3871.4748241338493</v>
      </c>
      <c r="H17" s="28">
        <f t="shared" si="7"/>
        <v>46457.697889606192</v>
      </c>
      <c r="I17" s="28">
        <f t="shared" si="4"/>
        <v>2787.4618733763714</v>
      </c>
      <c r="J17" s="30">
        <f t="shared" ref="J17:J32" si="9">H17+I17</f>
        <v>49245.159762982563</v>
      </c>
      <c r="L17" s="4"/>
    </row>
    <row r="18" spans="1:12">
      <c r="A18" s="26" t="s">
        <v>11</v>
      </c>
      <c r="B18" s="27">
        <f t="shared" si="5"/>
        <v>5129.7041419773495</v>
      </c>
      <c r="C18" s="28">
        <f t="shared" si="6"/>
        <v>61556.449703728198</v>
      </c>
      <c r="D18" s="28">
        <f t="shared" si="2"/>
        <v>3693.3869822236916</v>
      </c>
      <c r="E18" s="39">
        <f t="shared" si="8"/>
        <v>65249.836685951886</v>
      </c>
      <c r="F18" s="45" t="s">
        <v>11</v>
      </c>
      <c r="G18" s="29">
        <f t="shared" si="3"/>
        <v>4103.7633135818805</v>
      </c>
      <c r="H18" s="28">
        <f t="shared" si="7"/>
        <v>49245.159762982563</v>
      </c>
      <c r="I18" s="28">
        <f t="shared" si="4"/>
        <v>2954.7095857789536</v>
      </c>
      <c r="J18" s="30">
        <f t="shared" si="9"/>
        <v>52199.869348761516</v>
      </c>
      <c r="L18" s="4"/>
    </row>
    <row r="19" spans="1:12">
      <c r="A19" s="26" t="s">
        <v>12</v>
      </c>
      <c r="B19" s="27">
        <f t="shared" si="5"/>
        <v>5437.4863904959902</v>
      </c>
      <c r="C19" s="28">
        <f t="shared" si="6"/>
        <v>65249.836685951886</v>
      </c>
      <c r="D19" s="28">
        <f t="shared" si="2"/>
        <v>3914.990201157113</v>
      </c>
      <c r="E19" s="39">
        <f t="shared" si="8"/>
        <v>69164.826887108997</v>
      </c>
      <c r="F19" s="45" t="s">
        <v>12</v>
      </c>
      <c r="G19" s="29">
        <f t="shared" si="3"/>
        <v>4349.9891123967927</v>
      </c>
      <c r="H19" s="28">
        <f t="shared" si="7"/>
        <v>52199.869348761516</v>
      </c>
      <c r="I19" s="28">
        <f t="shared" si="4"/>
        <v>3131.9921609256908</v>
      </c>
      <c r="J19" s="30">
        <f t="shared" si="9"/>
        <v>55331.861509687209</v>
      </c>
      <c r="L19" s="4"/>
    </row>
    <row r="20" spans="1:12">
      <c r="A20" s="26" t="s">
        <v>13</v>
      </c>
      <c r="B20" s="27">
        <f t="shared" si="5"/>
        <v>5763.73557392575</v>
      </c>
      <c r="C20" s="28">
        <f t="shared" si="6"/>
        <v>69164.826887108997</v>
      </c>
      <c r="D20" s="28">
        <f t="shared" si="2"/>
        <v>4149.88961322654</v>
      </c>
      <c r="E20" s="39">
        <f t="shared" si="8"/>
        <v>73314.716500335533</v>
      </c>
      <c r="F20" s="45" t="s">
        <v>13</v>
      </c>
      <c r="G20" s="29">
        <f t="shared" si="3"/>
        <v>4610.9884591406008</v>
      </c>
      <c r="H20" s="28">
        <f t="shared" si="7"/>
        <v>55331.861509687209</v>
      </c>
      <c r="I20" s="28">
        <f t="shared" si="4"/>
        <v>3319.9116905812325</v>
      </c>
      <c r="J20" s="30">
        <f t="shared" si="9"/>
        <v>58651.773200268442</v>
      </c>
      <c r="L20" s="4"/>
    </row>
    <row r="21" spans="1:12">
      <c r="A21" s="26" t="s">
        <v>14</v>
      </c>
      <c r="B21" s="27">
        <f t="shared" si="5"/>
        <v>6109.5597083612947</v>
      </c>
      <c r="C21" s="28">
        <f t="shared" si="6"/>
        <v>73314.716500335533</v>
      </c>
      <c r="D21" s="28">
        <f t="shared" si="2"/>
        <v>4398.8829900201317</v>
      </c>
      <c r="E21" s="39">
        <f t="shared" si="8"/>
        <v>77713.599490355671</v>
      </c>
      <c r="F21" s="45" t="s">
        <v>14</v>
      </c>
      <c r="G21" s="29">
        <f t="shared" si="3"/>
        <v>4887.6477666890369</v>
      </c>
      <c r="H21" s="28">
        <f t="shared" si="7"/>
        <v>58651.773200268442</v>
      </c>
      <c r="I21" s="28">
        <f t="shared" si="4"/>
        <v>3519.1063920161064</v>
      </c>
      <c r="J21" s="30">
        <f t="shared" si="9"/>
        <v>62170.879592284546</v>
      </c>
      <c r="L21" s="4"/>
    </row>
    <row r="22" spans="1:12">
      <c r="A22" s="26" t="s">
        <v>15</v>
      </c>
      <c r="B22" s="27">
        <f t="shared" si="5"/>
        <v>6476.1332908629729</v>
      </c>
      <c r="C22" s="28">
        <f t="shared" si="6"/>
        <v>77713.599490355671</v>
      </c>
      <c r="D22" s="28">
        <f t="shared" si="2"/>
        <v>4662.81596942134</v>
      </c>
      <c r="E22" s="39">
        <f t="shared" si="8"/>
        <v>82376.41545977701</v>
      </c>
      <c r="F22" s="45" t="s">
        <v>15</v>
      </c>
      <c r="G22" s="29">
        <f t="shared" si="3"/>
        <v>5180.9066326903785</v>
      </c>
      <c r="H22" s="28">
        <f t="shared" si="7"/>
        <v>62170.879592284546</v>
      </c>
      <c r="I22" s="28">
        <f t="shared" si="4"/>
        <v>3730.2527755370725</v>
      </c>
      <c r="J22" s="30">
        <f t="shared" si="9"/>
        <v>65901.132367821614</v>
      </c>
      <c r="L22" s="4"/>
    </row>
    <row r="23" spans="1:12">
      <c r="A23" s="26" t="s">
        <v>16</v>
      </c>
      <c r="B23" s="27">
        <f t="shared" si="5"/>
        <v>6864.7012883147509</v>
      </c>
      <c r="C23" s="28">
        <f t="shared" si="6"/>
        <v>82376.41545977701</v>
      </c>
      <c r="D23" s="28">
        <f t="shared" si="2"/>
        <v>4942.5849275866203</v>
      </c>
      <c r="E23" s="39">
        <f t="shared" si="8"/>
        <v>87319.000387363631</v>
      </c>
      <c r="F23" s="45" t="s">
        <v>16</v>
      </c>
      <c r="G23" s="29">
        <f t="shared" si="3"/>
        <v>5491.7610306518009</v>
      </c>
      <c r="H23" s="28">
        <f t="shared" si="7"/>
        <v>65901.132367821614</v>
      </c>
      <c r="I23" s="28">
        <f t="shared" si="4"/>
        <v>3954.0679420692968</v>
      </c>
      <c r="J23" s="30">
        <f t="shared" si="9"/>
        <v>69855.200309890904</v>
      </c>
      <c r="L23" s="4"/>
    </row>
    <row r="24" spans="1:12">
      <c r="A24" s="26" t="s">
        <v>17</v>
      </c>
      <c r="B24" s="27">
        <f t="shared" si="5"/>
        <v>7276.5833656136356</v>
      </c>
      <c r="C24" s="28">
        <f t="shared" si="6"/>
        <v>87319.000387363631</v>
      </c>
      <c r="D24" s="28">
        <f t="shared" si="2"/>
        <v>5239.1400232418173</v>
      </c>
      <c r="E24" s="39">
        <f t="shared" si="8"/>
        <v>92558.140410605454</v>
      </c>
      <c r="F24" s="45" t="s">
        <v>17</v>
      </c>
      <c r="G24" s="29">
        <f t="shared" si="3"/>
        <v>5821.266692490909</v>
      </c>
      <c r="H24" s="28">
        <f t="shared" si="7"/>
        <v>69855.200309890904</v>
      </c>
      <c r="I24" s="28">
        <f t="shared" si="4"/>
        <v>4191.312018593454</v>
      </c>
      <c r="J24" s="30">
        <f t="shared" si="9"/>
        <v>74046.512328484358</v>
      </c>
      <c r="L24" s="4"/>
    </row>
    <row r="25" spans="1:12">
      <c r="A25" s="26" t="s">
        <v>18</v>
      </c>
      <c r="B25" s="27">
        <f t="shared" si="5"/>
        <v>7713.1783675504548</v>
      </c>
      <c r="C25" s="28">
        <f t="shared" si="6"/>
        <v>92558.140410605454</v>
      </c>
      <c r="D25" s="28">
        <f t="shared" si="2"/>
        <v>5553.4884246363272</v>
      </c>
      <c r="E25" s="39">
        <f t="shared" si="8"/>
        <v>98111.628835241776</v>
      </c>
      <c r="F25" s="45" t="s">
        <v>18</v>
      </c>
      <c r="G25" s="29">
        <f t="shared" si="3"/>
        <v>6170.5426940403631</v>
      </c>
      <c r="H25" s="28">
        <f t="shared" si="7"/>
        <v>74046.512328484358</v>
      </c>
      <c r="I25" s="28">
        <f t="shared" si="4"/>
        <v>4442.7907397090612</v>
      </c>
      <c r="J25" s="30">
        <f t="shared" si="9"/>
        <v>78489.303068193418</v>
      </c>
      <c r="L25" s="4"/>
    </row>
    <row r="26" spans="1:12">
      <c r="A26" s="26" t="s">
        <v>19</v>
      </c>
      <c r="B26" s="27">
        <f t="shared" si="5"/>
        <v>8175.9690696034813</v>
      </c>
      <c r="C26" s="28">
        <f t="shared" si="6"/>
        <v>98111.628835241776</v>
      </c>
      <c r="D26" s="28">
        <f t="shared" si="2"/>
        <v>5886.6977301145062</v>
      </c>
      <c r="E26" s="39">
        <f t="shared" si="8"/>
        <v>103998.32656535628</v>
      </c>
      <c r="F26" s="45" t="s">
        <v>19</v>
      </c>
      <c r="G26" s="29">
        <f t="shared" si="3"/>
        <v>6540.7752556827845</v>
      </c>
      <c r="H26" s="28">
        <f t="shared" si="7"/>
        <v>78489.303068193418</v>
      </c>
      <c r="I26" s="28">
        <f t="shared" si="4"/>
        <v>4709.3581840916049</v>
      </c>
      <c r="J26" s="30">
        <f t="shared" si="9"/>
        <v>83198.661252285019</v>
      </c>
      <c r="L26" s="4"/>
    </row>
    <row r="27" spans="1:12">
      <c r="A27" s="26" t="s">
        <v>20</v>
      </c>
      <c r="B27" s="27">
        <f t="shared" si="5"/>
        <v>8666.527213779691</v>
      </c>
      <c r="C27" s="28">
        <f t="shared" si="6"/>
        <v>103998.32656535628</v>
      </c>
      <c r="D27" s="28">
        <f t="shared" si="2"/>
        <v>6239.8995939213764</v>
      </c>
      <c r="E27" s="39">
        <f t="shared" si="8"/>
        <v>110238.22615927766</v>
      </c>
      <c r="F27" s="45" t="s">
        <v>20</v>
      </c>
      <c r="G27" s="29">
        <f t="shared" si="3"/>
        <v>6933.2217710237519</v>
      </c>
      <c r="H27" s="28">
        <f t="shared" si="7"/>
        <v>83198.661252285019</v>
      </c>
      <c r="I27" s="28">
        <f t="shared" si="4"/>
        <v>4991.919675137101</v>
      </c>
      <c r="J27" s="30">
        <f t="shared" si="9"/>
        <v>88190.580927422125</v>
      </c>
      <c r="L27" s="4"/>
    </row>
    <row r="28" spans="1:12">
      <c r="A28" s="26" t="s">
        <v>21</v>
      </c>
      <c r="B28" s="27">
        <f t="shared" si="5"/>
        <v>9186.5188466064719</v>
      </c>
      <c r="C28" s="28">
        <f t="shared" si="6"/>
        <v>110238.22615927766</v>
      </c>
      <c r="D28" s="28">
        <f t="shared" si="2"/>
        <v>6614.2935695566593</v>
      </c>
      <c r="E28" s="39">
        <f t="shared" si="8"/>
        <v>116852.51972883432</v>
      </c>
      <c r="F28" s="45" t="s">
        <v>21</v>
      </c>
      <c r="G28" s="29">
        <f t="shared" si="3"/>
        <v>7349.2150772851774</v>
      </c>
      <c r="H28" s="28">
        <f t="shared" si="7"/>
        <v>88190.580927422125</v>
      </c>
      <c r="I28" s="28">
        <f t="shared" si="4"/>
        <v>5291.4348556453269</v>
      </c>
      <c r="J28" s="30">
        <f t="shared" si="9"/>
        <v>93482.015783067458</v>
      </c>
      <c r="L28" s="4"/>
    </row>
    <row r="29" spans="1:12">
      <c r="A29" s="26" t="s">
        <v>22</v>
      </c>
      <c r="B29" s="27">
        <f t="shared" si="5"/>
        <v>9737.7099774028593</v>
      </c>
      <c r="C29" s="28">
        <f t="shared" si="6"/>
        <v>116852.51972883432</v>
      </c>
      <c r="D29" s="28">
        <f t="shared" si="2"/>
        <v>7011.1511837300586</v>
      </c>
      <c r="E29" s="39">
        <f t="shared" si="8"/>
        <v>123863.67091256438</v>
      </c>
      <c r="F29" s="45" t="s">
        <v>22</v>
      </c>
      <c r="G29" s="29">
        <f t="shared" si="3"/>
        <v>7790.1679819222882</v>
      </c>
      <c r="H29" s="28">
        <f t="shared" si="7"/>
        <v>93482.015783067458</v>
      </c>
      <c r="I29" s="28">
        <f t="shared" si="4"/>
        <v>5608.9209469840471</v>
      </c>
      <c r="J29" s="30">
        <f t="shared" si="9"/>
        <v>99090.9367300515</v>
      </c>
      <c r="L29" s="4"/>
    </row>
    <row r="30" spans="1:12">
      <c r="A30" s="26" t="s">
        <v>23</v>
      </c>
      <c r="B30" s="27">
        <f t="shared" si="5"/>
        <v>10321.972576047032</v>
      </c>
      <c r="C30" s="28">
        <f t="shared" si="6"/>
        <v>123863.67091256438</v>
      </c>
      <c r="D30" s="28">
        <f t="shared" si="2"/>
        <v>7431.8202547538631</v>
      </c>
      <c r="E30" s="39">
        <f t="shared" si="8"/>
        <v>131295.49116731825</v>
      </c>
      <c r="F30" s="45" t="s">
        <v>23</v>
      </c>
      <c r="G30" s="29">
        <f t="shared" si="3"/>
        <v>8257.5780608376244</v>
      </c>
      <c r="H30" s="28">
        <f t="shared" si="7"/>
        <v>99090.9367300515</v>
      </c>
      <c r="I30" s="28">
        <f t="shared" si="4"/>
        <v>5945.4562038030899</v>
      </c>
      <c r="J30" s="30">
        <f t="shared" si="9"/>
        <v>105036.39293385459</v>
      </c>
      <c r="L30" s="4"/>
    </row>
    <row r="31" spans="1:12">
      <c r="A31" s="26" t="s">
        <v>24</v>
      </c>
      <c r="B31" s="27">
        <f t="shared" si="5"/>
        <v>10941.290930609854</v>
      </c>
      <c r="C31" s="28">
        <f t="shared" si="6"/>
        <v>131295.49116731825</v>
      </c>
      <c r="D31" s="28">
        <f t="shared" si="2"/>
        <v>7877.7294700390948</v>
      </c>
      <c r="E31" s="39">
        <f t="shared" si="8"/>
        <v>139173.22063735736</v>
      </c>
      <c r="F31" s="45" t="s">
        <v>24</v>
      </c>
      <c r="G31" s="29">
        <f t="shared" si="3"/>
        <v>8753.0327444878822</v>
      </c>
      <c r="H31" s="28">
        <f t="shared" si="7"/>
        <v>105036.39293385459</v>
      </c>
      <c r="I31" s="28">
        <f t="shared" si="4"/>
        <v>6302.1835760312752</v>
      </c>
      <c r="J31" s="30">
        <f t="shared" si="9"/>
        <v>111338.57650988587</v>
      </c>
      <c r="L31" s="4"/>
    </row>
    <row r="32" spans="1:12" ht="15" thickBot="1">
      <c r="A32" s="31" t="s">
        <v>25</v>
      </c>
      <c r="B32" s="32">
        <f t="shared" si="5"/>
        <v>11597.768386446447</v>
      </c>
      <c r="C32" s="33">
        <f t="shared" si="6"/>
        <v>139173.22063735736</v>
      </c>
      <c r="D32" s="33">
        <f t="shared" si="2"/>
        <v>8350.3932382414405</v>
      </c>
      <c r="E32" s="40">
        <f t="shared" si="8"/>
        <v>147523.61387559879</v>
      </c>
      <c r="F32" s="46" t="s">
        <v>25</v>
      </c>
      <c r="G32" s="34">
        <f t="shared" si="3"/>
        <v>9278.2147091571551</v>
      </c>
      <c r="H32" s="33">
        <f t="shared" si="7"/>
        <v>111338.57650988587</v>
      </c>
      <c r="I32" s="33">
        <f t="shared" si="4"/>
        <v>6680.3145905931515</v>
      </c>
      <c r="J32" s="35">
        <f t="shared" si="9"/>
        <v>118018.89110047901</v>
      </c>
      <c r="L32" s="4"/>
    </row>
    <row r="33" spans="1:12" ht="15" thickBot="1">
      <c r="A33" s="8" t="s">
        <v>29</v>
      </c>
      <c r="B33" s="25"/>
      <c r="C33" s="6"/>
      <c r="D33" s="6"/>
      <c r="E33" s="41">
        <f>SUM(E8:E32)</f>
        <v>1998997.7118022451</v>
      </c>
      <c r="F33" s="47" t="s">
        <v>29</v>
      </c>
      <c r="G33" s="25"/>
      <c r="H33" s="6"/>
      <c r="I33" s="6"/>
      <c r="J33" s="48">
        <f>SUM(J8:J32)</f>
        <v>1599198.1694417961</v>
      </c>
      <c r="L33" s="4"/>
    </row>
    <row r="34" spans="1:12">
      <c r="A34" s="7"/>
      <c r="B34" s="4"/>
      <c r="C34" s="5"/>
      <c r="D34" s="5"/>
      <c r="E34" s="5"/>
      <c r="F34" s="4"/>
      <c r="G34" s="4"/>
      <c r="H34" s="4"/>
      <c r="I34" s="4"/>
      <c r="J34" s="17"/>
      <c r="L34" s="4"/>
    </row>
    <row r="35" spans="1:12">
      <c r="A35" s="7"/>
      <c r="B35" s="4"/>
      <c r="C35" s="16"/>
      <c r="D35" s="4"/>
      <c r="E35" s="4"/>
      <c r="F35" s="4"/>
      <c r="G35" s="4"/>
      <c r="H35" s="4"/>
      <c r="I35" s="4"/>
      <c r="J35" s="17"/>
      <c r="L35" s="4"/>
    </row>
    <row r="36" spans="1:12">
      <c r="A36" s="7"/>
      <c r="B36" s="4"/>
      <c r="C36" s="16"/>
      <c r="D36" s="4" t="s">
        <v>30</v>
      </c>
      <c r="E36" s="4"/>
      <c r="F36" s="4"/>
      <c r="G36" s="4"/>
      <c r="H36" s="4"/>
      <c r="I36" s="4"/>
      <c r="J36" s="17"/>
      <c r="L36" s="4"/>
    </row>
    <row r="37" spans="1:12">
      <c r="A37" s="7"/>
      <c r="B37" s="4"/>
      <c r="C37" s="16"/>
      <c r="D37" s="4"/>
      <c r="E37" s="4"/>
      <c r="F37" s="4"/>
      <c r="G37" s="4"/>
      <c r="H37" s="4"/>
      <c r="I37" s="4"/>
      <c r="J37" s="17"/>
      <c r="L37" s="4"/>
    </row>
    <row r="38" spans="1:12" ht="15" thickBot="1">
      <c r="A38" s="7"/>
      <c r="B38" s="4"/>
      <c r="C38" s="16"/>
      <c r="D38" s="4"/>
      <c r="E38" s="49" t="s">
        <v>34</v>
      </c>
      <c r="F38" s="53">
        <f>E33</f>
        <v>1998997.7118022451</v>
      </c>
      <c r="G38" s="53"/>
      <c r="H38" s="4"/>
      <c r="I38" s="9"/>
      <c r="J38" s="17"/>
      <c r="L38" s="4"/>
    </row>
    <row r="39" spans="1:12" ht="15" thickBot="1">
      <c r="A39" s="7"/>
      <c r="B39" s="4"/>
      <c r="C39" s="16"/>
      <c r="D39" s="4"/>
      <c r="E39" s="4"/>
      <c r="F39" s="4"/>
      <c r="G39" s="4"/>
      <c r="H39" s="4"/>
      <c r="I39" s="11">
        <f>F38-F40</f>
        <v>399799.54236044898</v>
      </c>
      <c r="J39" s="17"/>
      <c r="L39" s="4"/>
    </row>
    <row r="40" spans="1:12">
      <c r="A40" s="7"/>
      <c r="B40" s="4"/>
      <c r="C40" s="16"/>
      <c r="D40" s="4"/>
      <c r="E40" s="49" t="s">
        <v>38</v>
      </c>
      <c r="F40" s="53">
        <f>J33</f>
        <v>1599198.1694417961</v>
      </c>
      <c r="G40" s="53"/>
      <c r="H40" s="4"/>
      <c r="I40" s="10"/>
      <c r="J40" s="17"/>
      <c r="L40" s="4"/>
    </row>
    <row r="41" spans="1:12">
      <c r="A41" s="7"/>
      <c r="B41" s="4"/>
      <c r="C41" s="16"/>
      <c r="D41" s="4"/>
      <c r="E41" s="4"/>
      <c r="F41" s="4"/>
      <c r="G41" s="4"/>
      <c r="H41" s="4"/>
      <c r="I41" s="4"/>
      <c r="J41" s="17"/>
      <c r="L41" s="4"/>
    </row>
    <row r="42" spans="1:12">
      <c r="A42" s="21"/>
      <c r="B42" s="2"/>
      <c r="C42" s="3"/>
      <c r="D42" s="2"/>
      <c r="E42" s="2"/>
      <c r="F42" s="2"/>
      <c r="G42" s="2"/>
      <c r="H42" s="2"/>
      <c r="I42" s="2"/>
      <c r="J42" s="22"/>
      <c r="L42" s="4"/>
    </row>
    <row r="43" spans="1:12">
      <c r="L43" s="4"/>
    </row>
  </sheetData>
  <mergeCells count="2">
    <mergeCell ref="F38:G38"/>
    <mergeCell ref="F40:G40"/>
  </mergeCells>
  <phoneticPr fontId="7" type="noConversion"/>
  <pageMargins left="1.1811023622047245" right="1.5748031496062993" top="1.2055555555555555" bottom="0.98425196850393704" header="0.68888888888888888" footer="0.51181102362204722"/>
  <pageSetup paperSize="9" scale="62" orientation="landscape"/>
  <headerFooter>
    <oddHeader>&amp;C&amp;"Calibri,Fett"&amp;22Produktionshalle</oddHeader>
  </headerFooter>
  <colBreaks count="1" manualBreakCount="1">
    <brk id="10" max="41" man="1"/>
  </colBreaks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Kostenvergleich</vt:lpstr>
    </vt:vector>
  </TitlesOfParts>
  <Company>???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stephan-pc</dc:creator>
  <cp:lastModifiedBy>Stephan Blohm</cp:lastModifiedBy>
  <cp:lastPrinted>2014-02-28T10:16:34Z</cp:lastPrinted>
  <dcterms:created xsi:type="dcterms:W3CDTF">2008-03-27T13:41:00Z</dcterms:created>
  <dcterms:modified xsi:type="dcterms:W3CDTF">2014-02-28T10:16:38Z</dcterms:modified>
</cp:coreProperties>
</file>